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HNP\registri\"/>
    </mc:Choice>
  </mc:AlternateContent>
  <bookViews>
    <workbookView xWindow="0" yWindow="0" windowWidth="19200" windowHeight="76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8" i="1" l="1"/>
  <c r="D44" i="1"/>
  <c r="D51" i="1"/>
  <c r="D54" i="1"/>
  <c r="D56" i="1"/>
  <c r="D117" i="1"/>
  <c r="D142" i="1"/>
  <c r="D146" i="1"/>
  <c r="D152" i="1"/>
  <c r="D155" i="1"/>
  <c r="D16" i="1"/>
  <c r="C208" i="1"/>
  <c r="B208" i="1"/>
  <c r="D191" i="1"/>
  <c r="D190" i="1"/>
  <c r="D189" i="1"/>
  <c r="D188" i="1"/>
  <c r="D186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69" i="1"/>
  <c r="D168" i="1"/>
  <c r="D165" i="1"/>
  <c r="D164" i="1"/>
  <c r="D163" i="1"/>
  <c r="D162" i="1"/>
  <c r="D161" i="1"/>
  <c r="D159" i="1"/>
  <c r="D158" i="1"/>
  <c r="D157" i="1"/>
  <c r="D156" i="1"/>
  <c r="D154" i="1"/>
  <c r="D153" i="1"/>
  <c r="D151" i="1"/>
  <c r="D150" i="1"/>
  <c r="D148" i="1"/>
  <c r="D145" i="1"/>
  <c r="D144" i="1"/>
  <c r="D143" i="1"/>
  <c r="D137" i="1"/>
  <c r="D116" i="1"/>
  <c r="D98" i="1"/>
  <c r="D92" i="1"/>
  <c r="D79" i="1"/>
  <c r="D72" i="1"/>
  <c r="D58" i="1"/>
  <c r="D57" i="1"/>
  <c r="D55" i="1"/>
  <c r="D46" i="1"/>
  <c r="D208" i="1" l="1"/>
  <c r="B178" i="1"/>
  <c r="B207" i="1"/>
  <c r="B206" i="1"/>
  <c r="B204" i="1"/>
  <c r="B201" i="1"/>
  <c r="B200" i="1"/>
  <c r="B199" i="1"/>
  <c r="B196" i="1"/>
  <c r="B195" i="1"/>
  <c r="B192" i="1"/>
  <c r="B191" i="1"/>
  <c r="B190" i="1"/>
  <c r="B189" i="1"/>
  <c r="B187" i="1"/>
  <c r="B186" i="1"/>
  <c r="B185" i="1"/>
  <c r="B184" i="1"/>
  <c r="B176" i="1"/>
  <c r="B171" i="1"/>
  <c r="B172" i="1"/>
  <c r="B170" i="1"/>
  <c r="B169" i="1"/>
  <c r="B167" i="1"/>
  <c r="B164" i="1"/>
  <c r="B163" i="1"/>
  <c r="B157" i="1"/>
  <c r="B156" i="1"/>
  <c r="B155" i="1"/>
  <c r="B152" i="1"/>
  <c r="B150" i="1"/>
  <c r="B149" i="1"/>
  <c r="C176" i="1" s="1"/>
  <c r="B148" i="1"/>
  <c r="B142" i="1"/>
  <c r="B141" i="1"/>
  <c r="B136" i="1"/>
  <c r="B117" i="1"/>
  <c r="B100" i="1"/>
  <c r="C115" i="1" s="1"/>
  <c r="B98" i="1"/>
  <c r="B97" i="1"/>
  <c r="C98" i="1" s="1"/>
  <c r="B86" i="1"/>
  <c r="B85" i="1"/>
  <c r="B72" i="1"/>
  <c r="B71" i="1"/>
  <c r="C92" i="1" s="1"/>
  <c r="B65" i="1"/>
  <c r="B64" i="1"/>
  <c r="B58" i="1"/>
  <c r="B56" i="1"/>
  <c r="B54" i="1"/>
  <c r="B52" i="1"/>
  <c r="B51" i="1"/>
  <c r="B44" i="1"/>
  <c r="B43" i="1"/>
  <c r="B37" i="1"/>
  <c r="C64" i="1" s="1"/>
  <c r="B36" i="1"/>
  <c r="B30" i="1"/>
  <c r="B29" i="1"/>
  <c r="B23" i="1"/>
  <c r="B22" i="1"/>
  <c r="B10" i="1"/>
  <c r="B9" i="1"/>
  <c r="B8" i="1"/>
  <c r="B7" i="1"/>
  <c r="B6" i="1"/>
  <c r="C36" i="1" s="1"/>
  <c r="B4" i="1"/>
  <c r="B2" i="1"/>
  <c r="C5" i="1" s="1"/>
  <c r="C145" i="1" l="1"/>
  <c r="C207" i="1"/>
</calcChain>
</file>

<file path=xl/sharedStrings.xml><?xml version="1.0" encoding="utf-8"?>
<sst xmlns="http://schemas.openxmlformats.org/spreadsheetml/2006/main" count="4" uniqueCount="4">
  <si>
    <t>data</t>
  </si>
  <si>
    <t>importo ricevute ristorante</t>
  </si>
  <si>
    <t>Totale Ricevute</t>
  </si>
  <si>
    <t>Importo ristorante in Fattura generica Hotel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</si>
</sst>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_-[$€-410]\ * #,##0.00_-;\-[$€-410]\ * #,##0.00_-;_-[$€-410]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16" fontId="0" fillId="0" borderId="0" xfId="0" applyNumberFormat="1"/>
    <xf numFmtId="164" fontId="0" fillId="0" borderId="0" xfId="0" applyNumberFormat="1"/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horizontal="center" vertical="center" wrapText="1"/>
    </xf>
    <xf numFmtId="44" fontId="0" fillId="0" borderId="0" xfId="1" applyFont="1" applyAlignment="1">
      <alignment horizontal="center" vertical="center" wrapText="1"/>
    </xf>
    <xf numFmtId="44" fontId="0" fillId="0" borderId="0" xfId="1" applyFont="1"/>
    <xf numFmtId="164" fontId="2" fillId="0" borderId="0" xfId="0" applyNumberFormat="1" applyFont="1"/>
    <xf numFmtId="44" fontId="2" fillId="0" borderId="0" xfId="1" applyFont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8"/>
  <sheetViews>
    <sheetView tabSelected="1" topLeftCell="A187" workbookViewId="0">
      <selection activeCell="F208" sqref="F208"/>
    </sheetView>
  </sheetViews>
  <sheetFormatPr defaultRowHeight="15" x14ac:dyDescent="0.25"/>
  <cols>
    <col min="1" max="1" width="22.7109375" customWidth="1"/>
    <col min="2" max="2" width="15.140625" style="2" customWidth="1"/>
    <col min="3" max="3" width="14.7109375" style="2" customWidth="1"/>
    <col min="4" max="4" width="17.42578125" style="6" customWidth="1"/>
    <col min="5" max="5" width="14.7109375" style="2" customWidth="1"/>
    <col min="6" max="6" width="12" bestFit="1" customWidth="1"/>
  </cols>
  <sheetData>
    <row r="1" spans="1:5" s="3" customFormat="1" ht="60" x14ac:dyDescent="0.25">
      <c r="A1" s="4" t="s">
        <v>0</v>
      </c>
      <c r="B1" s="4" t="s">
        <v>1</v>
      </c>
      <c r="C1" s="4" t="s">
        <v>2</v>
      </c>
      <c r="D1" s="5" t="s">
        <v>3</v>
      </c>
      <c r="E1" s="4"/>
    </row>
    <row r="2" spans="1:5" x14ac:dyDescent="0.25">
      <c r="A2" s="1">
        <v>42001</v>
      </c>
      <c r="B2" s="2">
        <f>60+53+37.5+41.5+76.5</f>
        <v>268.5</v>
      </c>
    </row>
    <row r="3" spans="1:5" x14ac:dyDescent="0.25">
      <c r="A3" s="1">
        <v>42002</v>
      </c>
      <c r="B3" s="2">
        <v>46.5</v>
      </c>
    </row>
    <row r="4" spans="1:5" x14ac:dyDescent="0.25">
      <c r="A4" s="1">
        <v>42003</v>
      </c>
      <c r="B4" s="2">
        <f>33.5+25+149+267.5+234</f>
        <v>709</v>
      </c>
    </row>
    <row r="5" spans="1:5" x14ac:dyDescent="0.25">
      <c r="A5" s="1">
        <v>42004</v>
      </c>
      <c r="B5" s="2">
        <v>75.5</v>
      </c>
      <c r="C5" s="2">
        <f>SUM(B2:B5)</f>
        <v>1099.5</v>
      </c>
    </row>
    <row r="6" spans="1:5" x14ac:dyDescent="0.25">
      <c r="A6" s="1">
        <v>42005</v>
      </c>
      <c r="B6" s="2">
        <f>29+33.2+15.5+26.8</f>
        <v>104.5</v>
      </c>
    </row>
    <row r="7" spans="1:5" x14ac:dyDescent="0.25">
      <c r="A7" s="1">
        <v>42006</v>
      </c>
      <c r="B7" s="2">
        <f>18.7+131.5+86</f>
        <v>236.2</v>
      </c>
    </row>
    <row r="8" spans="1:5" x14ac:dyDescent="0.25">
      <c r="A8" s="1">
        <v>42007</v>
      </c>
      <c r="B8" s="2">
        <f>76+84.5+15+142</f>
        <v>317.5</v>
      </c>
    </row>
    <row r="9" spans="1:5" x14ac:dyDescent="0.25">
      <c r="A9" s="1">
        <v>42008</v>
      </c>
      <c r="B9" s="2">
        <f>49.5+69.5+39+173+145+71+140</f>
        <v>687</v>
      </c>
    </row>
    <row r="10" spans="1:5" x14ac:dyDescent="0.25">
      <c r="A10" s="1">
        <v>42009</v>
      </c>
      <c r="B10" s="2">
        <f>74.5+66.5</f>
        <v>141</v>
      </c>
    </row>
    <row r="11" spans="1:5" x14ac:dyDescent="0.25">
      <c r="A11" s="1">
        <v>42010</v>
      </c>
    </row>
    <row r="12" spans="1:5" x14ac:dyDescent="0.25">
      <c r="A12" s="1">
        <v>42011</v>
      </c>
    </row>
    <row r="13" spans="1:5" x14ac:dyDescent="0.25">
      <c r="A13" s="1">
        <v>42012</v>
      </c>
    </row>
    <row r="14" spans="1:5" x14ac:dyDescent="0.25">
      <c r="A14" s="1">
        <v>42013</v>
      </c>
    </row>
    <row r="15" spans="1:5" x14ac:dyDescent="0.25">
      <c r="A15" s="1">
        <v>42014</v>
      </c>
      <c r="B15" s="2">
        <v>51</v>
      </c>
    </row>
    <row r="16" spans="1:5" x14ac:dyDescent="0.25">
      <c r="A16" s="1">
        <v>42015</v>
      </c>
      <c r="D16" s="6">
        <f>159.5</f>
        <v>159.5</v>
      </c>
    </row>
    <row r="17" spans="1:2" x14ac:dyDescent="0.25">
      <c r="A17" s="1">
        <v>42016</v>
      </c>
    </row>
    <row r="18" spans="1:2" x14ac:dyDescent="0.25">
      <c r="A18" s="1">
        <v>42017</v>
      </c>
    </row>
    <row r="19" spans="1:2" x14ac:dyDescent="0.25">
      <c r="A19" s="1">
        <v>42018</v>
      </c>
    </row>
    <row r="20" spans="1:2" x14ac:dyDescent="0.25">
      <c r="A20" s="1">
        <v>42019</v>
      </c>
    </row>
    <row r="21" spans="1:2" x14ac:dyDescent="0.25">
      <c r="A21" s="1">
        <v>42020</v>
      </c>
      <c r="B21" s="2">
        <v>230</v>
      </c>
    </row>
    <row r="22" spans="1:2" x14ac:dyDescent="0.25">
      <c r="A22" s="1">
        <v>42021</v>
      </c>
      <c r="B22" s="2">
        <f>67.5+123.5</f>
        <v>191</v>
      </c>
    </row>
    <row r="23" spans="1:2" x14ac:dyDescent="0.25">
      <c r="A23" s="1">
        <v>42022</v>
      </c>
      <c r="B23" s="2">
        <f>29+48.5+74.5+19+26+32.5</f>
        <v>229.5</v>
      </c>
    </row>
    <row r="24" spans="1:2" x14ac:dyDescent="0.25">
      <c r="A24" s="1">
        <v>42023</v>
      </c>
    </row>
    <row r="25" spans="1:2" x14ac:dyDescent="0.25">
      <c r="A25" s="1">
        <v>42024</v>
      </c>
    </row>
    <row r="26" spans="1:2" x14ac:dyDescent="0.25">
      <c r="A26" s="1">
        <v>42025</v>
      </c>
    </row>
    <row r="27" spans="1:2" x14ac:dyDescent="0.25">
      <c r="A27" s="1">
        <v>42026</v>
      </c>
    </row>
    <row r="28" spans="1:2" x14ac:dyDescent="0.25">
      <c r="A28" s="1">
        <v>42027</v>
      </c>
    </row>
    <row r="29" spans="1:2" x14ac:dyDescent="0.25">
      <c r="A29" s="1">
        <v>42028</v>
      </c>
      <c r="B29" s="2">
        <f>44+21+39.5+52.5</f>
        <v>157</v>
      </c>
    </row>
    <row r="30" spans="1:2" x14ac:dyDescent="0.25">
      <c r="A30" s="1">
        <v>42029</v>
      </c>
      <c r="B30" s="2">
        <f>56.5+110+101.5</f>
        <v>268</v>
      </c>
    </row>
    <row r="31" spans="1:2" x14ac:dyDescent="0.25">
      <c r="A31" s="1">
        <v>42030</v>
      </c>
    </row>
    <row r="32" spans="1:2" x14ac:dyDescent="0.25">
      <c r="A32" s="1">
        <v>42031</v>
      </c>
    </row>
    <row r="33" spans="1:4" x14ac:dyDescent="0.25">
      <c r="A33" s="1">
        <v>42032</v>
      </c>
    </row>
    <row r="34" spans="1:4" x14ac:dyDescent="0.25">
      <c r="A34" s="1">
        <v>42033</v>
      </c>
    </row>
    <row r="35" spans="1:4" x14ac:dyDescent="0.25">
      <c r="A35" s="1">
        <v>42034</v>
      </c>
    </row>
    <row r="36" spans="1:4" x14ac:dyDescent="0.25">
      <c r="A36" s="1">
        <v>42035</v>
      </c>
      <c r="B36" s="2">
        <f>41+32+44+38+54+35</f>
        <v>244</v>
      </c>
      <c r="C36" s="2">
        <f>SUM(B6:B36)</f>
        <v>2856.7</v>
      </c>
    </row>
    <row r="37" spans="1:4" x14ac:dyDescent="0.25">
      <c r="A37" s="1">
        <v>42036</v>
      </c>
      <c r="B37" s="2">
        <f>29.5+43+21+52.5+77+82.5</f>
        <v>305.5</v>
      </c>
    </row>
    <row r="38" spans="1:4" x14ac:dyDescent="0.25">
      <c r="A38" s="1">
        <v>42037</v>
      </c>
    </row>
    <row r="39" spans="1:4" x14ac:dyDescent="0.25">
      <c r="A39" s="1">
        <v>42038</v>
      </c>
    </row>
    <row r="40" spans="1:4" x14ac:dyDescent="0.25">
      <c r="A40" s="1">
        <v>42039</v>
      </c>
    </row>
    <row r="41" spans="1:4" x14ac:dyDescent="0.25">
      <c r="A41" s="1">
        <v>42040</v>
      </c>
    </row>
    <row r="42" spans="1:4" x14ac:dyDescent="0.25">
      <c r="A42" s="1">
        <v>42041</v>
      </c>
    </row>
    <row r="43" spans="1:4" x14ac:dyDescent="0.25">
      <c r="A43" s="1">
        <v>42042</v>
      </c>
      <c r="B43" s="2">
        <f>48.5+45</f>
        <v>93.5</v>
      </c>
    </row>
    <row r="44" spans="1:4" x14ac:dyDescent="0.25">
      <c r="A44" s="1">
        <v>42043</v>
      </c>
      <c r="B44" s="2">
        <f>60+47+45+41.5</f>
        <v>193.5</v>
      </c>
      <c r="D44" s="6">
        <f>30</f>
        <v>30</v>
      </c>
    </row>
    <row r="45" spans="1:4" x14ac:dyDescent="0.25">
      <c r="A45" s="1">
        <v>42044</v>
      </c>
    </row>
    <row r="46" spans="1:4" x14ac:dyDescent="0.25">
      <c r="A46" s="1">
        <v>42045</v>
      </c>
      <c r="D46" s="6">
        <f>35+35</f>
        <v>70</v>
      </c>
    </row>
    <row r="47" spans="1:4" x14ac:dyDescent="0.25">
      <c r="A47" s="1">
        <v>42046</v>
      </c>
    </row>
    <row r="48" spans="1:4" x14ac:dyDescent="0.25">
      <c r="A48" s="1">
        <v>42047</v>
      </c>
    </row>
    <row r="49" spans="1:4" x14ac:dyDescent="0.25">
      <c r="A49" s="1">
        <v>42048</v>
      </c>
    </row>
    <row r="50" spans="1:4" x14ac:dyDescent="0.25">
      <c r="A50" s="1">
        <v>42049</v>
      </c>
    </row>
    <row r="51" spans="1:4" x14ac:dyDescent="0.25">
      <c r="A51" s="1">
        <v>42050</v>
      </c>
      <c r="B51" s="2">
        <f>37.5+141</f>
        <v>178.5</v>
      </c>
      <c r="D51" s="6">
        <f>131.5</f>
        <v>131.5</v>
      </c>
    </row>
    <row r="52" spans="1:4" x14ac:dyDescent="0.25">
      <c r="A52" s="1">
        <v>42051</v>
      </c>
      <c r="B52" s="2">
        <f>73+54+68</f>
        <v>195</v>
      </c>
    </row>
    <row r="53" spans="1:4" x14ac:dyDescent="0.25">
      <c r="A53" s="1">
        <v>42052</v>
      </c>
    </row>
    <row r="54" spans="1:4" x14ac:dyDescent="0.25">
      <c r="A54" s="1">
        <v>42053</v>
      </c>
      <c r="B54" s="2">
        <f>47+204</f>
        <v>251</v>
      </c>
      <c r="D54" s="6">
        <f>97</f>
        <v>97</v>
      </c>
    </row>
    <row r="55" spans="1:4" x14ac:dyDescent="0.25">
      <c r="A55" s="1">
        <v>42054</v>
      </c>
      <c r="D55" s="6">
        <f>50+61.5+62</f>
        <v>173.5</v>
      </c>
    </row>
    <row r="56" spans="1:4" x14ac:dyDescent="0.25">
      <c r="A56" s="1">
        <v>42055</v>
      </c>
      <c r="B56" s="2">
        <f>60+44.5+49.5</f>
        <v>154</v>
      </c>
      <c r="D56" s="6">
        <f>53</f>
        <v>53</v>
      </c>
    </row>
    <row r="57" spans="1:4" x14ac:dyDescent="0.25">
      <c r="A57" s="1">
        <v>42056</v>
      </c>
      <c r="B57" s="2">
        <v>24.5</v>
      </c>
      <c r="D57" s="6">
        <f>44+146+46.5</f>
        <v>236.5</v>
      </c>
    </row>
    <row r="58" spans="1:4" x14ac:dyDescent="0.25">
      <c r="A58" s="1">
        <v>42057</v>
      </c>
      <c r="B58" s="2">
        <f>47+48.5+78.5+53.5+56.5+169.8+39.5+50</f>
        <v>543.29999999999995</v>
      </c>
      <c r="D58" s="6">
        <f>86+106+197.5</f>
        <v>389.5</v>
      </c>
    </row>
    <row r="59" spans="1:4" x14ac:dyDescent="0.25">
      <c r="A59" s="1">
        <v>42058</v>
      </c>
    </row>
    <row r="60" spans="1:4" x14ac:dyDescent="0.25">
      <c r="A60" s="1">
        <v>42059</v>
      </c>
    </row>
    <row r="61" spans="1:4" x14ac:dyDescent="0.25">
      <c r="A61" s="1">
        <v>42060</v>
      </c>
    </row>
    <row r="62" spans="1:4" x14ac:dyDescent="0.25">
      <c r="A62" s="1">
        <v>42061</v>
      </c>
    </row>
    <row r="63" spans="1:4" x14ac:dyDescent="0.25">
      <c r="A63" s="1">
        <v>42062</v>
      </c>
    </row>
    <row r="64" spans="1:4" x14ac:dyDescent="0.25">
      <c r="A64" s="1">
        <v>42063</v>
      </c>
      <c r="B64" s="2">
        <f>51+39.5+38.5+42.5+42.5+117+145</f>
        <v>476</v>
      </c>
      <c r="C64" s="2">
        <f>SUM(B37:B64)</f>
        <v>2414.8000000000002</v>
      </c>
    </row>
    <row r="65" spans="1:4" x14ac:dyDescent="0.25">
      <c r="A65" s="1">
        <v>42064</v>
      </c>
      <c r="B65" s="2">
        <f>75+28</f>
        <v>103</v>
      </c>
    </row>
    <row r="66" spans="1:4" x14ac:dyDescent="0.25">
      <c r="A66" s="1">
        <v>42065</v>
      </c>
    </row>
    <row r="67" spans="1:4" x14ac:dyDescent="0.25">
      <c r="A67" s="1">
        <v>42066</v>
      </c>
    </row>
    <row r="68" spans="1:4" x14ac:dyDescent="0.25">
      <c r="A68" s="1">
        <v>42067</v>
      </c>
    </row>
    <row r="69" spans="1:4" x14ac:dyDescent="0.25">
      <c r="A69" s="1">
        <v>42068</v>
      </c>
    </row>
    <row r="70" spans="1:4" x14ac:dyDescent="0.25">
      <c r="A70" s="1">
        <v>42069</v>
      </c>
    </row>
    <row r="71" spans="1:4" x14ac:dyDescent="0.25">
      <c r="A71" s="1">
        <v>42070</v>
      </c>
      <c r="B71" s="2">
        <f>47.5+162</f>
        <v>209.5</v>
      </c>
    </row>
    <row r="72" spans="1:4" x14ac:dyDescent="0.25">
      <c r="A72" s="1">
        <v>42071</v>
      </c>
      <c r="B72" s="2">
        <f>58.5+40.5+32.5+120+218</f>
        <v>469.5</v>
      </c>
      <c r="D72" s="6">
        <f>90+11+61</f>
        <v>162</v>
      </c>
    </row>
    <row r="73" spans="1:4" x14ac:dyDescent="0.25">
      <c r="A73" s="1">
        <v>42072</v>
      </c>
    </row>
    <row r="74" spans="1:4" x14ac:dyDescent="0.25">
      <c r="A74" s="1">
        <v>42073</v>
      </c>
    </row>
    <row r="75" spans="1:4" x14ac:dyDescent="0.25">
      <c r="A75" s="1">
        <v>42074</v>
      </c>
    </row>
    <row r="76" spans="1:4" x14ac:dyDescent="0.25">
      <c r="A76" s="1">
        <v>42075</v>
      </c>
    </row>
    <row r="77" spans="1:4" x14ac:dyDescent="0.25">
      <c r="A77" s="1">
        <v>42076</v>
      </c>
    </row>
    <row r="78" spans="1:4" x14ac:dyDescent="0.25">
      <c r="A78" s="1">
        <v>42077</v>
      </c>
      <c r="B78" s="2">
        <v>38</v>
      </c>
    </row>
    <row r="79" spans="1:4" x14ac:dyDescent="0.25">
      <c r="A79" s="1">
        <v>42078</v>
      </c>
      <c r="B79" s="2">
        <v>46</v>
      </c>
      <c r="D79" s="6">
        <f>267.5+267.5</f>
        <v>535</v>
      </c>
    </row>
    <row r="80" spans="1:4" x14ac:dyDescent="0.25">
      <c r="A80" s="1">
        <v>42079</v>
      </c>
    </row>
    <row r="81" spans="1:4" x14ac:dyDescent="0.25">
      <c r="A81" s="1">
        <v>42080</v>
      </c>
    </row>
    <row r="82" spans="1:4" x14ac:dyDescent="0.25">
      <c r="A82" s="1">
        <v>42081</v>
      </c>
    </row>
    <row r="83" spans="1:4" x14ac:dyDescent="0.25">
      <c r="A83" s="1">
        <v>42082</v>
      </c>
    </row>
    <row r="84" spans="1:4" x14ac:dyDescent="0.25">
      <c r="A84" s="1">
        <v>42083</v>
      </c>
    </row>
    <row r="85" spans="1:4" x14ac:dyDescent="0.25">
      <c r="A85" s="1">
        <v>42084</v>
      </c>
      <c r="B85" s="2">
        <f>64.5+55+89</f>
        <v>208.5</v>
      </c>
    </row>
    <row r="86" spans="1:4" x14ac:dyDescent="0.25">
      <c r="A86" s="1">
        <v>42085</v>
      </c>
      <c r="B86" s="2">
        <f>70+84+71.5+81</f>
        <v>306.5</v>
      </c>
    </row>
    <row r="87" spans="1:4" x14ac:dyDescent="0.25">
      <c r="A87" s="1">
        <v>42086</v>
      </c>
    </row>
    <row r="88" spans="1:4" x14ac:dyDescent="0.25">
      <c r="A88" s="1">
        <v>42087</v>
      </c>
    </row>
    <row r="89" spans="1:4" x14ac:dyDescent="0.25">
      <c r="A89" s="1">
        <v>42088</v>
      </c>
    </row>
    <row r="90" spans="1:4" x14ac:dyDescent="0.25">
      <c r="A90" s="1">
        <v>42089</v>
      </c>
    </row>
    <row r="91" spans="1:4" x14ac:dyDescent="0.25">
      <c r="A91" s="1">
        <v>42090</v>
      </c>
    </row>
    <row r="92" spans="1:4" x14ac:dyDescent="0.25">
      <c r="A92" s="1">
        <v>42091</v>
      </c>
      <c r="B92" s="2">
        <v>22</v>
      </c>
      <c r="C92" s="2">
        <f>SUM(B65:B92)</f>
        <v>1403</v>
      </c>
      <c r="D92" s="6">
        <f>41.5+99</f>
        <v>140.5</v>
      </c>
    </row>
    <row r="93" spans="1:4" x14ac:dyDescent="0.25">
      <c r="A93" s="1">
        <v>42095</v>
      </c>
    </row>
    <row r="94" spans="1:4" x14ac:dyDescent="0.25">
      <c r="A94" s="1">
        <v>42096</v>
      </c>
    </row>
    <row r="95" spans="1:4" x14ac:dyDescent="0.25">
      <c r="A95" s="1">
        <v>42097</v>
      </c>
    </row>
    <row r="96" spans="1:4" ht="15.75" customHeight="1" x14ac:dyDescent="0.25">
      <c r="A96" s="1">
        <v>42098</v>
      </c>
      <c r="B96" s="2">
        <v>45</v>
      </c>
    </row>
    <row r="97" spans="1:4" x14ac:dyDescent="0.25">
      <c r="A97" s="1">
        <v>42099</v>
      </c>
      <c r="B97" s="2">
        <f>60+102+84.5+70+165+71</f>
        <v>552.5</v>
      </c>
    </row>
    <row r="98" spans="1:4" x14ac:dyDescent="0.25">
      <c r="A98" s="1">
        <v>42100</v>
      </c>
      <c r="B98" s="2">
        <f>75+57.5</f>
        <v>132.5</v>
      </c>
      <c r="C98" s="2">
        <f>SUM(B96:B98)</f>
        <v>730</v>
      </c>
      <c r="D98" s="6">
        <f>161+161+32.5</f>
        <v>354.5</v>
      </c>
    </row>
    <row r="99" spans="1:4" x14ac:dyDescent="0.25">
      <c r="A99" s="1">
        <v>42125</v>
      </c>
      <c r="B99" s="2">
        <v>52.5</v>
      </c>
    </row>
    <row r="100" spans="1:4" x14ac:dyDescent="0.25">
      <c r="A100" s="1">
        <v>42126</v>
      </c>
      <c r="B100" s="2">
        <f>49.5+47.5</f>
        <v>97</v>
      </c>
    </row>
    <row r="101" spans="1:4" x14ac:dyDescent="0.25">
      <c r="A101" s="1">
        <v>42127</v>
      </c>
      <c r="B101" s="2">
        <v>50.5</v>
      </c>
    </row>
    <row r="102" spans="1:4" x14ac:dyDescent="0.25">
      <c r="A102" s="1">
        <v>42128</v>
      </c>
    </row>
    <row r="103" spans="1:4" x14ac:dyDescent="0.25">
      <c r="A103" s="1">
        <v>42129</v>
      </c>
    </row>
    <row r="104" spans="1:4" x14ac:dyDescent="0.25">
      <c r="A104" s="1">
        <v>42130</v>
      </c>
    </row>
    <row r="105" spans="1:4" x14ac:dyDescent="0.25">
      <c r="A105" s="1">
        <v>42131</v>
      </c>
    </row>
    <row r="106" spans="1:4" x14ac:dyDescent="0.25">
      <c r="A106" s="1">
        <v>42132</v>
      </c>
    </row>
    <row r="107" spans="1:4" x14ac:dyDescent="0.25">
      <c r="A107" s="1">
        <v>42133</v>
      </c>
    </row>
    <row r="108" spans="1:4" x14ac:dyDescent="0.25">
      <c r="A108" s="1">
        <v>42134</v>
      </c>
    </row>
    <row r="109" spans="1:4" x14ac:dyDescent="0.25">
      <c r="A109" s="1">
        <v>42135</v>
      </c>
    </row>
    <row r="110" spans="1:4" x14ac:dyDescent="0.25">
      <c r="A110" s="1">
        <v>42136</v>
      </c>
    </row>
    <row r="111" spans="1:4" x14ac:dyDescent="0.25">
      <c r="A111" s="1">
        <v>42137</v>
      </c>
    </row>
    <row r="112" spans="1:4" x14ac:dyDescent="0.25">
      <c r="A112" s="1">
        <v>42138</v>
      </c>
    </row>
    <row r="113" spans="1:4" x14ac:dyDescent="0.25">
      <c r="A113" s="1">
        <v>42139</v>
      </c>
      <c r="B113" s="2">
        <v>230</v>
      </c>
    </row>
    <row r="114" spans="1:4" x14ac:dyDescent="0.25">
      <c r="A114" s="1">
        <v>42140</v>
      </c>
      <c r="B114" s="2">
        <v>67</v>
      </c>
    </row>
    <row r="115" spans="1:4" x14ac:dyDescent="0.25">
      <c r="A115" s="1">
        <v>42141</v>
      </c>
      <c r="B115" s="2">
        <v>92.5</v>
      </c>
      <c r="C115" s="2">
        <f>SUM(B99:B115)</f>
        <v>589.5</v>
      </c>
    </row>
    <row r="116" spans="1:4" x14ac:dyDescent="0.25">
      <c r="A116" s="1">
        <v>42156</v>
      </c>
      <c r="B116" s="2">
        <v>80.5</v>
      </c>
      <c r="D116" s="6">
        <f>61.5+42.5</f>
        <v>104</v>
      </c>
    </row>
    <row r="117" spans="1:4" x14ac:dyDescent="0.25">
      <c r="A117" s="1">
        <v>42157</v>
      </c>
      <c r="B117" s="2">
        <f>60+135</f>
        <v>195</v>
      </c>
      <c r="D117" s="6">
        <f>49.5</f>
        <v>49.5</v>
      </c>
    </row>
    <row r="118" spans="1:4" x14ac:dyDescent="0.25">
      <c r="A118" s="1">
        <v>42158</v>
      </c>
    </row>
    <row r="119" spans="1:4" x14ac:dyDescent="0.25">
      <c r="A119" s="1">
        <v>42159</v>
      </c>
    </row>
    <row r="120" spans="1:4" x14ac:dyDescent="0.25">
      <c r="A120" s="1">
        <v>42160</v>
      </c>
    </row>
    <row r="121" spans="1:4" x14ac:dyDescent="0.25">
      <c r="A121" s="1">
        <v>42161</v>
      </c>
    </row>
    <row r="122" spans="1:4" x14ac:dyDescent="0.25">
      <c r="A122" s="1">
        <v>42162</v>
      </c>
    </row>
    <row r="123" spans="1:4" x14ac:dyDescent="0.25">
      <c r="A123" s="1">
        <v>42163</v>
      </c>
    </row>
    <row r="124" spans="1:4" x14ac:dyDescent="0.25">
      <c r="A124" s="1">
        <v>42164</v>
      </c>
    </row>
    <row r="125" spans="1:4" x14ac:dyDescent="0.25">
      <c r="A125" s="1">
        <v>42165</v>
      </c>
    </row>
    <row r="126" spans="1:4" x14ac:dyDescent="0.25">
      <c r="A126" s="1">
        <v>42166</v>
      </c>
    </row>
    <row r="127" spans="1:4" x14ac:dyDescent="0.25">
      <c r="A127" s="1">
        <v>42167</v>
      </c>
    </row>
    <row r="128" spans="1:4" x14ac:dyDescent="0.25">
      <c r="A128" s="1">
        <v>42168</v>
      </c>
    </row>
    <row r="129" spans="1:4" x14ac:dyDescent="0.25">
      <c r="A129" s="1">
        <v>42169</v>
      </c>
    </row>
    <row r="130" spans="1:4" x14ac:dyDescent="0.25">
      <c r="A130" s="1">
        <v>42170</v>
      </c>
    </row>
    <row r="131" spans="1:4" x14ac:dyDescent="0.25">
      <c r="A131" s="1">
        <v>42171</v>
      </c>
    </row>
    <row r="132" spans="1:4" x14ac:dyDescent="0.25">
      <c r="A132" s="1">
        <v>42172</v>
      </c>
    </row>
    <row r="133" spans="1:4" x14ac:dyDescent="0.25">
      <c r="A133" s="1">
        <v>42173</v>
      </c>
    </row>
    <row r="134" spans="1:4" x14ac:dyDescent="0.25">
      <c r="A134" s="1">
        <v>42174</v>
      </c>
    </row>
    <row r="135" spans="1:4" x14ac:dyDescent="0.25">
      <c r="A135" s="1">
        <v>42175</v>
      </c>
      <c r="B135" s="2">
        <v>68</v>
      </c>
    </row>
    <row r="136" spans="1:4" x14ac:dyDescent="0.25">
      <c r="A136" s="1">
        <v>42176</v>
      </c>
      <c r="B136" s="2">
        <f>458+300+450</f>
        <v>1208</v>
      </c>
    </row>
    <row r="137" spans="1:4" x14ac:dyDescent="0.25">
      <c r="A137" s="1">
        <v>42177</v>
      </c>
      <c r="D137" s="6">
        <f>87+87</f>
        <v>174</v>
      </c>
    </row>
    <row r="138" spans="1:4" x14ac:dyDescent="0.25">
      <c r="A138" s="1">
        <v>42178</v>
      </c>
    </row>
    <row r="139" spans="1:4" x14ac:dyDescent="0.25">
      <c r="A139" s="1">
        <v>42179</v>
      </c>
    </row>
    <row r="140" spans="1:4" x14ac:dyDescent="0.25">
      <c r="A140" s="1">
        <v>42180</v>
      </c>
    </row>
    <row r="141" spans="1:4" x14ac:dyDescent="0.25">
      <c r="A141" s="1">
        <v>42181</v>
      </c>
      <c r="B141" s="2">
        <f>41+38.5</f>
        <v>79.5</v>
      </c>
    </row>
    <row r="142" spans="1:4" x14ac:dyDescent="0.25">
      <c r="A142" s="1">
        <v>42182</v>
      </c>
      <c r="B142" s="2">
        <f>79+205</f>
        <v>284</v>
      </c>
      <c r="D142" s="6">
        <f>52</f>
        <v>52</v>
      </c>
    </row>
    <row r="143" spans="1:4" x14ac:dyDescent="0.25">
      <c r="A143" s="1">
        <v>42183</v>
      </c>
      <c r="B143" s="2">
        <v>31</v>
      </c>
      <c r="D143" s="6">
        <f>52+34.5+120+81.5</f>
        <v>288</v>
      </c>
    </row>
    <row r="144" spans="1:4" x14ac:dyDescent="0.25">
      <c r="A144" s="1">
        <v>42184</v>
      </c>
      <c r="B144" s="2">
        <v>39</v>
      </c>
      <c r="D144" s="6">
        <f>49.4+14+135</f>
        <v>198.4</v>
      </c>
    </row>
    <row r="145" spans="1:4" x14ac:dyDescent="0.25">
      <c r="A145" s="1">
        <v>42185</v>
      </c>
      <c r="B145" s="2">
        <v>53.5</v>
      </c>
      <c r="C145" s="2">
        <f>SUM(B116:B145)</f>
        <v>2038.5</v>
      </c>
      <c r="D145" s="6">
        <f>170</f>
        <v>170</v>
      </c>
    </row>
    <row r="146" spans="1:4" x14ac:dyDescent="0.25">
      <c r="A146" s="1">
        <v>42186</v>
      </c>
      <c r="D146" s="6">
        <f>92</f>
        <v>92</v>
      </c>
    </row>
    <row r="147" spans="1:4" x14ac:dyDescent="0.25">
      <c r="A147" s="1">
        <v>42187</v>
      </c>
      <c r="B147" s="2">
        <v>44.5</v>
      </c>
    </row>
    <row r="148" spans="1:4" x14ac:dyDescent="0.25">
      <c r="A148" s="1">
        <v>42188</v>
      </c>
      <c r="B148" s="2">
        <f>24.4+42.5+104.5+150.5</f>
        <v>321.89999999999998</v>
      </c>
      <c r="D148" s="6">
        <f>63</f>
        <v>63</v>
      </c>
    </row>
    <row r="149" spans="1:4" x14ac:dyDescent="0.25">
      <c r="A149" s="1">
        <v>42189</v>
      </c>
      <c r="B149" s="2">
        <f>51.5+42+50.5+47.5+59+113</f>
        <v>363.5</v>
      </c>
    </row>
    <row r="150" spans="1:4" x14ac:dyDescent="0.25">
      <c r="A150" s="1">
        <v>42190</v>
      </c>
      <c r="B150" s="2">
        <f>61.5+61+35.5+144+64+61.5+34+204.5+108+61.5+39.5+58+89.5</f>
        <v>1022.5</v>
      </c>
      <c r="D150" s="6">
        <f>47+45.5+61.5+55+63+39.5</f>
        <v>311.5</v>
      </c>
    </row>
    <row r="151" spans="1:4" x14ac:dyDescent="0.25">
      <c r="A151" s="1">
        <v>42191</v>
      </c>
      <c r="B151" s="2">
        <v>32</v>
      </c>
      <c r="D151" s="6">
        <f>92.5+37+19+73.5+76</f>
        <v>298</v>
      </c>
    </row>
    <row r="152" spans="1:4" x14ac:dyDescent="0.25">
      <c r="A152" s="1">
        <v>42192</v>
      </c>
      <c r="B152" s="2">
        <f>35+62</f>
        <v>97</v>
      </c>
      <c r="D152" s="6">
        <f>60</f>
        <v>60</v>
      </c>
    </row>
    <row r="153" spans="1:4" x14ac:dyDescent="0.25">
      <c r="A153" s="1">
        <v>42193</v>
      </c>
      <c r="D153" s="6">
        <f>36.5+54.5+51</f>
        <v>142</v>
      </c>
    </row>
    <row r="154" spans="1:4" x14ac:dyDescent="0.25">
      <c r="A154" s="1">
        <v>42194</v>
      </c>
      <c r="D154" s="6">
        <f>211</f>
        <v>211</v>
      </c>
    </row>
    <row r="155" spans="1:4" x14ac:dyDescent="0.25">
      <c r="A155" s="1">
        <v>42195</v>
      </c>
      <c r="B155" s="2">
        <f>75+39.5</f>
        <v>114.5</v>
      </c>
      <c r="D155" s="6">
        <f>31</f>
        <v>31</v>
      </c>
    </row>
    <row r="156" spans="1:4" x14ac:dyDescent="0.25">
      <c r="A156" s="1">
        <v>42196</v>
      </c>
      <c r="B156" s="2">
        <f>36.5+88.5+95.5</f>
        <v>220.5</v>
      </c>
      <c r="D156" s="6">
        <f>29+62.5+99</f>
        <v>190.5</v>
      </c>
    </row>
    <row r="157" spans="1:4" x14ac:dyDescent="0.25">
      <c r="A157" s="1">
        <v>42197</v>
      </c>
      <c r="B157" s="2">
        <f>33+43.5+56+24.5+12.7</f>
        <v>169.7</v>
      </c>
      <c r="D157" s="6">
        <f>40+120+41.5+98</f>
        <v>299.5</v>
      </c>
    </row>
    <row r="158" spans="1:4" x14ac:dyDescent="0.25">
      <c r="A158" s="1">
        <v>42198</v>
      </c>
      <c r="B158" s="2">
        <v>47</v>
      </c>
      <c r="D158" s="6">
        <f>182+49+21+58</f>
        <v>310</v>
      </c>
    </row>
    <row r="159" spans="1:4" x14ac:dyDescent="0.25">
      <c r="A159" s="1">
        <v>42199</v>
      </c>
      <c r="D159" s="6">
        <f>56.5</f>
        <v>56.5</v>
      </c>
    </row>
    <row r="160" spans="1:4" x14ac:dyDescent="0.25">
      <c r="A160" s="1">
        <v>42200</v>
      </c>
    </row>
    <row r="161" spans="1:4" x14ac:dyDescent="0.25">
      <c r="A161" s="1">
        <v>42201</v>
      </c>
      <c r="D161" s="6">
        <f>144</f>
        <v>144</v>
      </c>
    </row>
    <row r="162" spans="1:4" x14ac:dyDescent="0.25">
      <c r="A162" s="1">
        <v>42202</v>
      </c>
      <c r="B162" s="2">
        <v>5.4</v>
      </c>
      <c r="D162" s="6">
        <f>92+92+97</f>
        <v>281</v>
      </c>
    </row>
    <row r="163" spans="1:4" x14ac:dyDescent="0.25">
      <c r="A163" s="1">
        <v>42203</v>
      </c>
      <c r="B163" s="2">
        <f>39+42.5+80.5+37+67+81.5</f>
        <v>347.5</v>
      </c>
      <c r="D163" s="6">
        <f>56+62+59+208</f>
        <v>385</v>
      </c>
    </row>
    <row r="164" spans="1:4" x14ac:dyDescent="0.25">
      <c r="A164" s="1">
        <v>42204</v>
      </c>
      <c r="B164" s="2">
        <f>34+45.3+37+72.3+64+47.5+161.5+30</f>
        <v>491.6</v>
      </c>
      <c r="D164" s="6">
        <f>62+44+10+200+9+77.5+50.5+63.5+35+94+159.5</f>
        <v>805</v>
      </c>
    </row>
    <row r="165" spans="1:4" x14ac:dyDescent="0.25">
      <c r="A165" s="1">
        <v>42205</v>
      </c>
      <c r="D165" s="6">
        <f>65.6+34+64+49</f>
        <v>212.6</v>
      </c>
    </row>
    <row r="166" spans="1:4" x14ac:dyDescent="0.25">
      <c r="A166" s="1">
        <v>42206</v>
      </c>
      <c r="B166" s="2">
        <v>43.5</v>
      </c>
    </row>
    <row r="167" spans="1:4" x14ac:dyDescent="0.25">
      <c r="A167" s="1">
        <v>42207</v>
      </c>
      <c r="B167" s="2">
        <f>28+57+28.5</f>
        <v>113.5</v>
      </c>
    </row>
    <row r="168" spans="1:4" x14ac:dyDescent="0.25">
      <c r="A168" s="1">
        <v>42208</v>
      </c>
      <c r="D168" s="6">
        <f>81+35.5+59</f>
        <v>175.5</v>
      </c>
    </row>
    <row r="169" spans="1:4" x14ac:dyDescent="0.25">
      <c r="A169" s="1">
        <v>42209</v>
      </c>
      <c r="B169" s="2">
        <f>37.5+34</f>
        <v>71.5</v>
      </c>
      <c r="D169" s="6">
        <f>54+48</f>
        <v>102</v>
      </c>
    </row>
    <row r="170" spans="1:4" x14ac:dyDescent="0.25">
      <c r="A170" s="1">
        <v>42210</v>
      </c>
      <c r="B170" s="2">
        <f>750+33.5</f>
        <v>783.5</v>
      </c>
    </row>
    <row r="171" spans="1:4" x14ac:dyDescent="0.25">
      <c r="A171" s="1">
        <v>42211</v>
      </c>
      <c r="B171" s="2">
        <f>48.8+53+81+33+40</f>
        <v>255.8</v>
      </c>
      <c r="D171" s="6">
        <f>150+140+55+39+32</f>
        <v>416</v>
      </c>
    </row>
    <row r="172" spans="1:4" x14ac:dyDescent="0.25">
      <c r="A172" s="1">
        <v>42212</v>
      </c>
      <c r="B172" s="2">
        <f>152.5+54.5</f>
        <v>207</v>
      </c>
      <c r="D172" s="6">
        <f>160+245+46.5+49.5</f>
        <v>501</v>
      </c>
    </row>
    <row r="173" spans="1:4" x14ac:dyDescent="0.25">
      <c r="A173" s="1">
        <v>42213</v>
      </c>
      <c r="D173" s="6">
        <f>29+324+116</f>
        <v>469</v>
      </c>
    </row>
    <row r="174" spans="1:4" x14ac:dyDescent="0.25">
      <c r="A174" s="1">
        <v>42214</v>
      </c>
      <c r="D174" s="6">
        <f>34+27</f>
        <v>61</v>
      </c>
    </row>
    <row r="175" spans="1:4" x14ac:dyDescent="0.25">
      <c r="A175" s="1">
        <v>42215</v>
      </c>
      <c r="D175" s="6">
        <f>159+138</f>
        <v>297</v>
      </c>
    </row>
    <row r="176" spans="1:4" x14ac:dyDescent="0.25">
      <c r="A176" s="1">
        <v>42216</v>
      </c>
      <c r="B176" s="2">
        <f>262.4+40</f>
        <v>302.39999999999998</v>
      </c>
      <c r="C176" s="2">
        <f>SUM(B147:B176)</f>
        <v>5054.8</v>
      </c>
      <c r="D176" s="6">
        <f>161.5</f>
        <v>161.5</v>
      </c>
    </row>
    <row r="177" spans="1:4" x14ac:dyDescent="0.25">
      <c r="A177" s="1">
        <v>42217</v>
      </c>
      <c r="D177" s="6">
        <f>213</f>
        <v>213</v>
      </c>
    </row>
    <row r="178" spans="1:4" x14ac:dyDescent="0.25">
      <c r="A178" s="1">
        <v>42218</v>
      </c>
      <c r="B178" s="2">
        <f>84+39+36+54</f>
        <v>213</v>
      </c>
      <c r="D178" s="6">
        <f>59</f>
        <v>59</v>
      </c>
    </row>
    <row r="179" spans="1:4" x14ac:dyDescent="0.25">
      <c r="A179" s="1">
        <v>42219</v>
      </c>
      <c r="D179" s="6">
        <f>51+81.5+60+44+70+202</f>
        <v>508.5</v>
      </c>
    </row>
    <row r="180" spans="1:4" x14ac:dyDescent="0.25">
      <c r="A180" s="1">
        <v>42220</v>
      </c>
      <c r="D180" s="6">
        <f>46+32+28+32</f>
        <v>138</v>
      </c>
    </row>
    <row r="181" spans="1:4" x14ac:dyDescent="0.25">
      <c r="A181" s="1">
        <v>42221</v>
      </c>
      <c r="D181" s="6">
        <f>35+132</f>
        <v>167</v>
      </c>
    </row>
    <row r="182" spans="1:4" x14ac:dyDescent="0.25">
      <c r="A182" s="1">
        <v>42222</v>
      </c>
      <c r="D182" s="6">
        <f>40+47+37.5+25</f>
        <v>149.5</v>
      </c>
    </row>
    <row r="183" spans="1:4" x14ac:dyDescent="0.25">
      <c r="A183" s="1">
        <v>42223</v>
      </c>
      <c r="D183" s="6">
        <f>40</f>
        <v>40</v>
      </c>
    </row>
    <row r="184" spans="1:4" x14ac:dyDescent="0.25">
      <c r="A184" s="1">
        <v>42223</v>
      </c>
      <c r="B184" s="2">
        <f>71.5+58</f>
        <v>129.5</v>
      </c>
    </row>
    <row r="185" spans="1:4" x14ac:dyDescent="0.25">
      <c r="A185" s="1">
        <v>42224</v>
      </c>
      <c r="B185" s="2">
        <f>46+60+69.5+45</f>
        <v>220.5</v>
      </c>
    </row>
    <row r="186" spans="1:4" x14ac:dyDescent="0.25">
      <c r="A186" s="1">
        <v>42225</v>
      </c>
      <c r="B186" s="2">
        <f>41.5+32+50</f>
        <v>123.5</v>
      </c>
      <c r="D186" s="6">
        <f>38+39+32</f>
        <v>109</v>
      </c>
    </row>
    <row r="187" spans="1:4" x14ac:dyDescent="0.25">
      <c r="A187" s="1">
        <v>42226</v>
      </c>
      <c r="B187" s="2">
        <f>63+83</f>
        <v>146</v>
      </c>
    </row>
    <row r="188" spans="1:4" x14ac:dyDescent="0.25">
      <c r="A188" s="1">
        <v>42227</v>
      </c>
      <c r="D188" s="6">
        <f>58+37</f>
        <v>95</v>
      </c>
    </row>
    <row r="189" spans="1:4" x14ac:dyDescent="0.25">
      <c r="A189" s="1">
        <v>42228</v>
      </c>
      <c r="B189" s="2">
        <f>19+17</f>
        <v>36</v>
      </c>
      <c r="D189" s="6">
        <f>36.5</f>
        <v>36.5</v>
      </c>
    </row>
    <row r="190" spans="1:4" x14ac:dyDescent="0.25">
      <c r="A190" s="1">
        <v>42229</v>
      </c>
      <c r="B190" s="2">
        <f>49.5+46+47.5+50</f>
        <v>193</v>
      </c>
      <c r="D190" s="6">
        <f>73.5+65.5</f>
        <v>139</v>
      </c>
    </row>
    <row r="191" spans="1:4" x14ac:dyDescent="0.25">
      <c r="A191" s="1">
        <v>42230</v>
      </c>
      <c r="B191" s="2">
        <f>60.5+46</f>
        <v>106.5</v>
      </c>
      <c r="D191" s="6">
        <f>42+18+56</f>
        <v>116</v>
      </c>
    </row>
    <row r="192" spans="1:4" x14ac:dyDescent="0.25">
      <c r="A192" s="1">
        <v>42231</v>
      </c>
      <c r="B192" s="2">
        <f>39+34+105+51+74+97+132.2+51+88.5+440+37.2</f>
        <v>1148.9000000000001</v>
      </c>
    </row>
    <row r="193" spans="1:6" x14ac:dyDescent="0.25">
      <c r="A193" s="1">
        <v>42232</v>
      </c>
      <c r="B193" s="2">
        <v>115</v>
      </c>
    </row>
    <row r="194" spans="1:6" x14ac:dyDescent="0.25">
      <c r="A194" s="1">
        <v>42233</v>
      </c>
      <c r="B194" s="2">
        <v>85</v>
      </c>
    </row>
    <row r="195" spans="1:6" x14ac:dyDescent="0.25">
      <c r="A195" s="1">
        <v>42234</v>
      </c>
      <c r="B195" s="2">
        <f>22.5+46+47</f>
        <v>115.5</v>
      </c>
    </row>
    <row r="196" spans="1:6" x14ac:dyDescent="0.25">
      <c r="A196" s="1">
        <v>42235</v>
      </c>
      <c r="B196" s="2">
        <f>185.5+161.2</f>
        <v>346.7</v>
      </c>
    </row>
    <row r="197" spans="1:6" x14ac:dyDescent="0.25">
      <c r="A197" s="1">
        <v>42236</v>
      </c>
      <c r="B197" s="2">
        <v>42</v>
      </c>
    </row>
    <row r="198" spans="1:6" x14ac:dyDescent="0.25">
      <c r="A198" s="1">
        <v>42237</v>
      </c>
      <c r="B198" s="2">
        <v>21</v>
      </c>
    </row>
    <row r="199" spans="1:6" x14ac:dyDescent="0.25">
      <c r="A199" s="1">
        <v>42238</v>
      </c>
      <c r="B199" s="2">
        <f>148+56</f>
        <v>204</v>
      </c>
    </row>
    <row r="200" spans="1:6" x14ac:dyDescent="0.25">
      <c r="A200" s="1">
        <v>42239</v>
      </c>
      <c r="B200" s="2">
        <f>45+68</f>
        <v>113</v>
      </c>
    </row>
    <row r="201" spans="1:6" x14ac:dyDescent="0.25">
      <c r="A201" s="1">
        <v>42240</v>
      </c>
      <c r="B201" s="2">
        <f>46+90.5</f>
        <v>136.5</v>
      </c>
    </row>
    <row r="202" spans="1:6" x14ac:dyDescent="0.25">
      <c r="A202" s="1">
        <v>42241</v>
      </c>
    </row>
    <row r="203" spans="1:6" x14ac:dyDescent="0.25">
      <c r="A203" s="1">
        <v>42242</v>
      </c>
      <c r="B203" s="2">
        <v>41.5</v>
      </c>
    </row>
    <row r="204" spans="1:6" x14ac:dyDescent="0.25">
      <c r="A204" s="1">
        <v>42243</v>
      </c>
      <c r="B204" s="2">
        <f>95.2+40</f>
        <v>135.19999999999999</v>
      </c>
    </row>
    <row r="205" spans="1:6" x14ac:dyDescent="0.25">
      <c r="A205" s="1">
        <v>42244</v>
      </c>
    </row>
    <row r="206" spans="1:6" x14ac:dyDescent="0.25">
      <c r="A206" s="1">
        <v>42245</v>
      </c>
      <c r="B206" s="2">
        <f>87.5+76.5+69.5+58</f>
        <v>291.5</v>
      </c>
    </row>
    <row r="207" spans="1:6" x14ac:dyDescent="0.25">
      <c r="A207" s="1">
        <v>42246</v>
      </c>
      <c r="B207" s="2">
        <f>36+92+59.5+57+101.5</f>
        <v>346</v>
      </c>
      <c r="C207" s="2">
        <f>SUM(B178:B207)</f>
        <v>4309.7999999999993</v>
      </c>
    </row>
    <row r="208" spans="1:6" x14ac:dyDescent="0.25">
      <c r="B208" s="7">
        <f>SUM(B2:B207)</f>
        <v>20496.600000000002</v>
      </c>
      <c r="C208" s="2">
        <f t="shared" ref="C208:E208" si="0">SUM(C2:C207)</f>
        <v>20496.599999999999</v>
      </c>
      <c r="D208" s="8">
        <f>SUM(D2:D207)</f>
        <v>11414.5</v>
      </c>
      <c r="F208" s="7">
        <f>+B208+D208</f>
        <v>31911.100000000002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Mario</cp:lastModifiedBy>
  <dcterms:created xsi:type="dcterms:W3CDTF">2015-07-11T06:32:20Z</dcterms:created>
  <dcterms:modified xsi:type="dcterms:W3CDTF">2015-10-13T14:11:19Z</dcterms:modified>
</cp:coreProperties>
</file>